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terinasukdolova/Desktop/VSCHT 2021/laboratoř paliv/"/>
    </mc:Choice>
  </mc:AlternateContent>
  <xr:revisionPtr revIDLastSave="0" documentId="13_ncr:1_{9428682F-5F6C-BE4B-B88A-42DC44FE9604}" xr6:coauthVersionLast="47" xr6:coauthVersionMax="47" xr10:uidLastSave="{00000000-0000-0000-0000-000000000000}"/>
  <bookViews>
    <workbookView xWindow="240" yWindow="500" windowWidth="25360" windowHeight="14260" xr2:uid="{00000000-000D-0000-FFFF-FFFF00000000}"/>
  </bookViews>
  <sheets>
    <sheet name="Interval spolehlivos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8" i="1" l="1"/>
  <c r="E10" i="1" s="1"/>
  <c r="C27" i="1"/>
  <c r="D11" i="1"/>
  <c r="D12" i="1"/>
  <c r="D13" i="1"/>
  <c r="D14" i="1"/>
  <c r="D15" i="1"/>
  <c r="D16" i="1"/>
  <c r="D17" i="1"/>
  <c r="D18" i="1"/>
  <c r="D19" i="1"/>
  <c r="D20" i="1"/>
  <c r="D21" i="1"/>
  <c r="D22" i="1"/>
  <c r="D7" i="1"/>
  <c r="D8" i="1"/>
  <c r="D9" i="1"/>
  <c r="D10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C30" i="1"/>
  <c r="D44" i="1" s="1"/>
  <c r="C37" i="1"/>
  <c r="F22" i="1"/>
  <c r="C33" i="1"/>
  <c r="D45" i="1"/>
  <c r="C45" i="1"/>
  <c r="F13" i="1"/>
  <c r="F14" i="1"/>
  <c r="F15" i="1"/>
  <c r="F16" i="1"/>
  <c r="F17" i="1"/>
  <c r="F18" i="1"/>
  <c r="F19" i="1"/>
  <c r="F20" i="1"/>
  <c r="F21" i="1"/>
  <c r="C40" i="1"/>
  <c r="D40" i="1"/>
  <c r="C44" i="1"/>
  <c r="C29" i="1"/>
  <c r="C43" i="1"/>
  <c r="M6" i="1"/>
  <c r="D43" i="1"/>
  <c r="C35" i="1"/>
  <c r="C42" i="1" s="1"/>
  <c r="E47" i="1" s="1"/>
  <c r="C34" i="1"/>
  <c r="F7" i="1"/>
  <c r="F9" i="1"/>
  <c r="F8" i="1"/>
  <c r="F10" i="1"/>
  <c r="F11" i="1"/>
  <c r="F12" i="1"/>
  <c r="D42" i="1" l="1"/>
  <c r="E8" i="1"/>
  <c r="C47" i="1"/>
  <c r="E7" i="1"/>
  <c r="C31" i="1" s="1"/>
</calcChain>
</file>

<file path=xl/sharedStrings.xml><?xml version="1.0" encoding="utf-8"?>
<sst xmlns="http://schemas.openxmlformats.org/spreadsheetml/2006/main" count="46" uniqueCount="43">
  <si>
    <t>průměr</t>
  </si>
  <si>
    <r>
      <t>x</t>
    </r>
    <r>
      <rPr>
        <vertAlign val="subscript"/>
        <sz val="10"/>
        <rFont val="Arial"/>
        <family val="2"/>
      </rPr>
      <t>i</t>
    </r>
    <r>
      <rPr>
        <vertAlign val="superscript"/>
        <sz val="10"/>
        <rFont val="Arial"/>
        <family val="2"/>
      </rPr>
      <t>2</t>
    </r>
  </si>
  <si>
    <r>
      <t>(xi-xp)</t>
    </r>
    <r>
      <rPr>
        <vertAlign val="superscript"/>
        <sz val="10"/>
        <rFont val="Arial"/>
        <family val="2"/>
      </rPr>
      <t>2</t>
    </r>
  </si>
  <si>
    <t>počet hodnot</t>
  </si>
  <si>
    <t>relativní směrodatná odchylka</t>
  </si>
  <si>
    <t>n</t>
  </si>
  <si>
    <t>s</t>
  </si>
  <si>
    <r>
      <t>x</t>
    </r>
    <r>
      <rPr>
        <vertAlign val="subscript"/>
        <sz val="10"/>
        <rFont val="Arial"/>
        <family val="2"/>
      </rPr>
      <t>p</t>
    </r>
  </si>
  <si>
    <r>
      <t>s</t>
    </r>
    <r>
      <rPr>
        <vertAlign val="subscript"/>
        <sz val="10"/>
        <rFont val="Arial"/>
        <family val="2"/>
      </rPr>
      <t>r</t>
    </r>
  </si>
  <si>
    <r>
      <t>s</t>
    </r>
    <r>
      <rPr>
        <vertAlign val="subscript"/>
        <sz val="10"/>
        <rFont val="Arial"/>
        <family val="2"/>
      </rPr>
      <t>x</t>
    </r>
  </si>
  <si>
    <t>směrodatná odchylka průměru</t>
  </si>
  <si>
    <t>http://ach.upol.cz/ucebnice/hodnoceni3.htm</t>
  </si>
  <si>
    <r>
      <t>L</t>
    </r>
    <r>
      <rPr>
        <vertAlign val="subscript"/>
        <sz val="10"/>
        <rFont val="Arial"/>
        <family val="2"/>
      </rPr>
      <t>1,2</t>
    </r>
  </si>
  <si>
    <t>Interval spolehlivosti (Studentovo rozdělení)</t>
  </si>
  <si>
    <t>Počet měření</t>
  </si>
  <si>
    <r>
      <t>t</t>
    </r>
    <r>
      <rPr>
        <vertAlign val="subscript"/>
        <sz val="10"/>
        <rFont val="Verdana"/>
        <family val="2"/>
      </rPr>
      <t>α</t>
    </r>
  </si>
  <si>
    <t>α = 0,05</t>
  </si>
  <si>
    <t>α = 0,01</t>
  </si>
  <si>
    <t>(α = 0,05</t>
  </si>
  <si>
    <t>α = 0,01)</t>
  </si>
  <si>
    <r>
      <t>T</t>
    </r>
    <r>
      <rPr>
        <vertAlign val="subscript"/>
        <sz val="10"/>
        <rFont val="Arial"/>
        <family val="2"/>
      </rPr>
      <t>x</t>
    </r>
  </si>
  <si>
    <r>
      <t>T</t>
    </r>
    <r>
      <rPr>
        <vertAlign val="subscript"/>
        <sz val="10"/>
        <rFont val="Arial"/>
        <family val="2"/>
      </rPr>
      <t>a</t>
    </r>
  </si>
  <si>
    <t>kritická hodnota</t>
  </si>
  <si>
    <r>
      <t>T</t>
    </r>
    <r>
      <rPr>
        <vertAlign val="subscript"/>
        <sz val="10"/>
        <rFont val="Verdana"/>
        <family val="2"/>
      </rPr>
      <t>α</t>
    </r>
  </si>
  <si>
    <t>R</t>
  </si>
  <si>
    <t>rozpětí</t>
  </si>
  <si>
    <t>(max-min)</t>
  </si>
  <si>
    <t>(zadat pouze výsledky, ostatní políčka nechat prázdná)</t>
  </si>
  <si>
    <t>(při použití více jak 10 čísel, přizpůsobit vzorečky)</t>
  </si>
  <si>
    <t>hodnoty</t>
  </si>
  <si>
    <t>(příklad výsledku)</t>
  </si>
  <si>
    <t>±</t>
  </si>
  <si>
    <t>zpracováno dle:</t>
  </si>
  <si>
    <t>Funkce excel (CONFIDENCE.NORM)</t>
  </si>
  <si>
    <t>standartní odchylka výběru</t>
  </si>
  <si>
    <t>Funkce excel (smodch.výběr)</t>
  </si>
  <si>
    <t>Funkce excel (smodch)</t>
  </si>
  <si>
    <t>Funkce excel (CONFIDENCE.T) pouze excel vyšší než 2003</t>
  </si>
  <si>
    <t>Funkce excel (CONFIDENCE verze Excel 2003 a nižší)</t>
  </si>
  <si>
    <r>
      <t>Kritické hodnoty studentova rozdělení (T</t>
    </r>
    <r>
      <rPr>
        <b/>
        <vertAlign val="subscript"/>
        <sz val="11"/>
        <color indexed="8"/>
        <rFont val="Verdana"/>
        <family val="2"/>
        <charset val="238"/>
      </rPr>
      <t>α</t>
    </r>
    <r>
      <rPr>
        <b/>
        <sz val="11"/>
        <color indexed="8"/>
        <rFont val="Verdana"/>
        <family val="2"/>
      </rPr>
      <t xml:space="preserve"> pro vylučování odlehlých výsledků, t</t>
    </r>
    <r>
      <rPr>
        <b/>
        <vertAlign val="subscript"/>
        <sz val="11"/>
        <color indexed="8"/>
        <rFont val="Verdana"/>
        <family val="2"/>
        <charset val="238"/>
      </rPr>
      <t>α</t>
    </r>
    <r>
      <rPr>
        <b/>
        <sz val="11"/>
        <color indexed="8"/>
        <rFont val="Verdana"/>
        <family val="2"/>
      </rPr>
      <t xml:space="preserve"> pro náhodné chyby)</t>
    </r>
  </si>
  <si>
    <t>(jiný výpočet)</t>
  </si>
  <si>
    <t>S=</t>
  </si>
  <si>
    <t>hladina významnosti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</si>
</sst>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0"/>
      <name val="Arial"/>
    </font>
    <font>
      <sz val="10"/>
      <name val="Arial"/>
    </font>
    <font>
      <sz val="8"/>
      <name val="Arial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u/>
      <sz val="10"/>
      <color indexed="12"/>
      <name val="Arial"/>
    </font>
    <font>
      <sz val="10"/>
      <name val="Verdana"/>
      <family val="2"/>
    </font>
    <font>
      <vertAlign val="subscript"/>
      <sz val="10"/>
      <name val="Verdana"/>
      <family val="2"/>
    </font>
    <font>
      <b/>
      <sz val="11"/>
      <color indexed="8"/>
      <name val="Verdana"/>
      <family val="2"/>
    </font>
    <font>
      <sz val="11"/>
      <color indexed="8"/>
      <name val="Calibri"/>
      <family val="2"/>
    </font>
    <font>
      <sz val="10"/>
      <color rgb="FFFF0000"/>
      <name val="Arial"/>
      <family val="2"/>
      <charset val="238"/>
    </font>
    <font>
      <b/>
      <vertAlign val="subscript"/>
      <sz val="11"/>
      <color indexed="8"/>
      <name val="Verdana"/>
      <family val="2"/>
      <charset val="238"/>
    </font>
    <font>
      <sz val="10"/>
      <name val="Arial"/>
      <family val="2"/>
      <charset val="238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34">
    <xf numFmtId="0" fontId="0" fillId="0" borderId="0" xfId="0"/>
    <xf numFmtId="164" fontId="0" fillId="0" borderId="0" xfId="0" applyNumberFormat="1"/>
    <xf numFmtId="2" fontId="0" fillId="0" borderId="0" xfId="0" applyNumberFormat="1"/>
    <xf numFmtId="10" fontId="0" fillId="0" borderId="0" xfId="2" applyNumberFormat="1" applyFont="1"/>
    <xf numFmtId="0" fontId="5" fillId="0" borderId="0" xfId="1" applyAlignment="1" applyProtection="1"/>
    <xf numFmtId="0" fontId="6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0" fillId="0" borderId="0" xfId="0" applyFont="1"/>
    <xf numFmtId="0" fontId="8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center" wrapText="1"/>
    </xf>
    <xf numFmtId="0" fontId="0" fillId="0" borderId="0" xfId="0" applyBorder="1"/>
    <xf numFmtId="0" fontId="6" fillId="0" borderId="0" xfId="0" applyFont="1" applyBorder="1" applyAlignment="1">
      <alignment horizontal="center" wrapText="1"/>
    </xf>
    <xf numFmtId="0" fontId="0" fillId="0" borderId="0" xfId="0" applyFill="1" applyBorder="1"/>
    <xf numFmtId="0" fontId="6" fillId="0" borderId="11" xfId="0" applyFont="1" applyFill="1" applyBorder="1" applyAlignment="1">
      <alignment horizontal="center" wrapText="1"/>
    </xf>
    <xf numFmtId="0" fontId="12" fillId="0" borderId="0" xfId="0" applyFont="1"/>
    <xf numFmtId="0" fontId="0" fillId="0" borderId="0" xfId="0" applyAlignment="1">
      <alignment wrapText="1"/>
    </xf>
    <xf numFmtId="0" fontId="12" fillId="0" borderId="0" xfId="0" applyFont="1" applyAlignment="1">
      <alignment horizontal="right"/>
    </xf>
    <xf numFmtId="0" fontId="8" fillId="0" borderId="10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2" fontId="9" fillId="0" borderId="4" xfId="0" applyNumberFormat="1" applyFont="1" applyBorder="1" applyAlignment="1">
      <alignment horizontal="center"/>
    </xf>
    <xf numFmtId="2" fontId="9" fillId="0" borderId="3" xfId="0" applyNumberFormat="1" applyFont="1" applyBorder="1" applyAlignment="1">
      <alignment horizontal="center"/>
    </xf>
  </cellXfs>
  <cellStyles count="4">
    <cellStyle name="Hypertextový odkaz" xfId="1" builtinId="8"/>
    <cellStyle name="Normální" xfId="0" builtinId="0"/>
    <cellStyle name="Použitý hypertextový odkaz" xfId="3" builtinId="9" hidden="1"/>
    <cellStyle name="Procenta" xfId="2" builtinId="5"/>
  </cellStyles>
  <dxfs count="3">
    <dxf>
      <fill>
        <patternFill>
          <bgColor indexed="53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555625</xdr:colOff>
      <xdr:row>43</xdr:row>
      <xdr:rowOff>123825</xdr:rowOff>
    </xdr:from>
    <xdr:to>
      <xdr:col>8</xdr:col>
      <xdr:colOff>587375</xdr:colOff>
      <xdr:row>46</xdr:row>
      <xdr:rowOff>50800</xdr:rowOff>
    </xdr:to>
    <xdr:pic>
      <xdr:nvPicPr>
        <xdr:cNvPr id="1046" name="Picture 2" descr="h1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2575" y="7686675"/>
          <a:ext cx="1803400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539750</xdr:colOff>
      <xdr:row>2</xdr:row>
      <xdr:rowOff>98424</xdr:rowOff>
    </xdr:from>
    <xdr:to>
      <xdr:col>12</xdr:col>
      <xdr:colOff>173343</xdr:colOff>
      <xdr:row>5</xdr:row>
      <xdr:rowOff>28575</xdr:rowOff>
    </xdr:to>
    <xdr:pic>
      <xdr:nvPicPr>
        <xdr:cNvPr id="1048" name="Picture 4" descr="h4d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9450" y="422274"/>
          <a:ext cx="814693" cy="425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104775</xdr:colOff>
      <xdr:row>1</xdr:row>
      <xdr:rowOff>85725</xdr:rowOff>
    </xdr:from>
    <xdr:to>
      <xdr:col>8</xdr:col>
      <xdr:colOff>346075</xdr:colOff>
      <xdr:row>3</xdr:row>
      <xdr:rowOff>149225</xdr:rowOff>
    </xdr:to>
    <xdr:pic>
      <xdr:nvPicPr>
        <xdr:cNvPr id="1049" name="Picture 5" descr="h4b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47650"/>
          <a:ext cx="83185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314325</xdr:colOff>
      <xdr:row>22</xdr:row>
      <xdr:rowOff>133350</xdr:rowOff>
    </xdr:from>
    <xdr:to>
      <xdr:col>9</xdr:col>
      <xdr:colOff>76200</xdr:colOff>
      <xdr:row>26</xdr:row>
      <xdr:rowOff>0</xdr:rowOff>
    </xdr:to>
    <xdr:pic>
      <xdr:nvPicPr>
        <xdr:cNvPr id="6" name="Obrázek 5" descr="http://ach.upol.cz/ucebnice/rovnice/h6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3933825"/>
          <a:ext cx="1533525" cy="5048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476250</xdr:colOff>
      <xdr:row>27</xdr:row>
      <xdr:rowOff>142875</xdr:rowOff>
    </xdr:from>
    <xdr:to>
      <xdr:col>11</xdr:col>
      <xdr:colOff>209550</xdr:colOff>
      <xdr:row>30</xdr:row>
      <xdr:rowOff>95250</xdr:rowOff>
    </xdr:to>
    <xdr:pic>
      <xdr:nvPicPr>
        <xdr:cNvPr id="7" name="Obrázek 6" descr="http://ach.upol.cz/ucebnice/rovnice/h7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752975"/>
          <a:ext cx="2095500" cy="4762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24</xdr:row>
      <xdr:rowOff>61913</xdr:rowOff>
    </xdr:from>
    <xdr:to>
      <xdr:col>6</xdr:col>
      <xdr:colOff>314325</xdr:colOff>
      <xdr:row>28</xdr:row>
      <xdr:rowOff>76200</xdr:rowOff>
    </xdr:to>
    <xdr:cxnSp macro="">
      <xdr:nvCxnSpPr>
        <xdr:cNvPr id="3" name="Přímá spojnice se šipko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6" idx="1"/>
        </xdr:cNvCxnSpPr>
      </xdr:nvCxnSpPr>
      <xdr:spPr>
        <a:xfrm flipH="1">
          <a:off x="4371975" y="4186238"/>
          <a:ext cx="2257425" cy="700087"/>
        </a:xfrm>
        <a:prstGeom prst="straightConnector1">
          <a:avLst/>
        </a:prstGeom>
        <a:ln w="12700"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95251</xdr:colOff>
      <xdr:row>29</xdr:row>
      <xdr:rowOff>19050</xdr:rowOff>
    </xdr:from>
    <xdr:to>
      <xdr:col>7</xdr:col>
      <xdr:colOff>476250</xdr:colOff>
      <xdr:row>30</xdr:row>
      <xdr:rowOff>85725</xdr:rowOff>
    </xdr:to>
    <xdr:cxnSp macro="">
      <xdr:nvCxnSpPr>
        <xdr:cNvPr id="10" name="Přímá spojnice se šipkou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>
          <a:stCxn id="7" idx="1"/>
        </xdr:cNvCxnSpPr>
      </xdr:nvCxnSpPr>
      <xdr:spPr>
        <a:xfrm flipH="1">
          <a:off x="5229226" y="4991100"/>
          <a:ext cx="2152649" cy="228600"/>
        </a:xfrm>
        <a:prstGeom prst="straightConnector1">
          <a:avLst/>
        </a:prstGeom>
        <a:ln w="12700"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346075</xdr:colOff>
      <xdr:row>2</xdr:row>
      <xdr:rowOff>117475</xdr:rowOff>
    </xdr:from>
    <xdr:to>
      <xdr:col>10</xdr:col>
      <xdr:colOff>539750</xdr:colOff>
      <xdr:row>3</xdr:row>
      <xdr:rowOff>149225</xdr:rowOff>
    </xdr:to>
    <xdr:cxnSp macro="">
      <xdr:nvCxnSpPr>
        <xdr:cNvPr id="15" name="Přímá spojnice se šipkou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stCxn id="1049" idx="3"/>
          <a:endCxn id="1048" idx="1"/>
        </xdr:cNvCxnSpPr>
      </xdr:nvCxnSpPr>
      <xdr:spPr>
        <a:xfrm>
          <a:off x="8194675" y="441325"/>
          <a:ext cx="1374775" cy="193675"/>
        </a:xfrm>
        <a:prstGeom prst="straightConnector1">
          <a:avLst/>
        </a:prstGeom>
        <a:ln w="12700"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752478</xdr:colOff>
      <xdr:row>41</xdr:row>
      <xdr:rowOff>142875</xdr:rowOff>
    </xdr:from>
    <xdr:to>
      <xdr:col>7</xdr:col>
      <xdr:colOff>66716</xdr:colOff>
      <xdr:row>43</xdr:row>
      <xdr:rowOff>147340</xdr:rowOff>
    </xdr:to>
    <xdr:cxnSp macro="">
      <xdr:nvCxnSpPr>
        <xdr:cNvPr id="17" name="Přímá spojnice se šipkou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>
          <a:stCxn id="47" idx="1"/>
        </xdr:cNvCxnSpPr>
      </xdr:nvCxnSpPr>
      <xdr:spPr>
        <a:xfrm flipH="1" flipV="1">
          <a:off x="5476878" y="7181850"/>
          <a:ext cx="1847888" cy="528340"/>
        </a:xfrm>
        <a:prstGeom prst="straightConnector1">
          <a:avLst/>
        </a:prstGeom>
        <a:ln w="12700"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38101</xdr:colOff>
      <xdr:row>34</xdr:row>
      <xdr:rowOff>123828</xdr:rowOff>
    </xdr:from>
    <xdr:to>
      <xdr:col>8</xdr:col>
      <xdr:colOff>200025</xdr:colOff>
      <xdr:row>44</xdr:row>
      <xdr:rowOff>47625</xdr:rowOff>
    </xdr:to>
    <xdr:cxnSp macro="">
      <xdr:nvCxnSpPr>
        <xdr:cNvPr id="21" name="Přímá spojnice se šipkou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 flipV="1">
          <a:off x="4762501" y="5943603"/>
          <a:ext cx="3286124" cy="1828797"/>
        </a:xfrm>
        <a:prstGeom prst="straightConnector1">
          <a:avLst/>
        </a:prstGeom>
        <a:ln w="12700"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66677</xdr:colOff>
      <xdr:row>45</xdr:row>
      <xdr:rowOff>133350</xdr:rowOff>
    </xdr:from>
    <xdr:to>
      <xdr:col>8</xdr:col>
      <xdr:colOff>447675</xdr:colOff>
      <xdr:row>52</xdr:row>
      <xdr:rowOff>190500</xdr:rowOff>
    </xdr:to>
    <xdr:cxnSp macro="">
      <xdr:nvCxnSpPr>
        <xdr:cNvPr id="26" name="Přímá spojnice se šipkou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H="1">
          <a:off x="6734177" y="8020050"/>
          <a:ext cx="1562098" cy="1857375"/>
        </a:xfrm>
        <a:prstGeom prst="straightConnector1">
          <a:avLst/>
        </a:prstGeom>
        <a:ln w="12700"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24</xdr:row>
      <xdr:rowOff>119063</xdr:rowOff>
    </xdr:from>
    <xdr:to>
      <xdr:col>8</xdr:col>
      <xdr:colOff>323851</xdr:colOff>
      <xdr:row>28</xdr:row>
      <xdr:rowOff>28575</xdr:rowOff>
    </xdr:to>
    <xdr:cxnSp macro="">
      <xdr:nvCxnSpPr>
        <xdr:cNvPr id="39" name="Přímá spojnice se šipkou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 flipH="1">
          <a:off x="8153400" y="4243388"/>
          <a:ext cx="19051" cy="595312"/>
        </a:xfrm>
        <a:prstGeom prst="straightConnector1">
          <a:avLst/>
        </a:prstGeom>
        <a:ln w="12700"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447675</xdr:colOff>
      <xdr:row>5</xdr:row>
      <xdr:rowOff>200025</xdr:rowOff>
    </xdr:from>
    <xdr:to>
      <xdr:col>8</xdr:col>
      <xdr:colOff>314325</xdr:colOff>
      <xdr:row>24</xdr:row>
      <xdr:rowOff>28575</xdr:rowOff>
    </xdr:to>
    <xdr:cxnSp macro="">
      <xdr:nvCxnSpPr>
        <xdr:cNvPr id="41" name="Přímá spojnice se šipkou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 flipH="1" flipV="1">
          <a:off x="5934075" y="1019175"/>
          <a:ext cx="2228850" cy="3133725"/>
        </a:xfrm>
        <a:prstGeom prst="straightConnector1">
          <a:avLst/>
        </a:prstGeom>
        <a:ln w="12700"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6</xdr:row>
      <xdr:rowOff>19050</xdr:rowOff>
    </xdr:from>
    <xdr:to>
      <xdr:col>11</xdr:col>
      <xdr:colOff>238125</xdr:colOff>
      <xdr:row>11</xdr:row>
      <xdr:rowOff>9525</xdr:rowOff>
    </xdr:to>
    <xdr:sp macro="" textlink="">
      <xdr:nvSpPr>
        <xdr:cNvPr id="1030" name="Zaoblený obdélník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6972300" y="1047750"/>
          <a:ext cx="2886075" cy="942975"/>
        </a:xfrm>
        <a:prstGeom prst="roundRect">
          <a:avLst/>
        </a:prstGeom>
        <a:solidFill>
          <a:sysClr val="window" lastClr="FFFFFF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cs-CZ" sz="1100">
              <a:solidFill>
                <a:schemeClr val="tx1"/>
              </a:solidFill>
            </a:rPr>
            <a:t>Test odlehlých hodnot je</a:t>
          </a:r>
          <a:r>
            <a:rPr lang="cs-CZ" sz="1100" baseline="0">
              <a:solidFill>
                <a:schemeClr val="tx1"/>
              </a:solidFill>
            </a:rPr>
            <a:t> proveden podmíněným formátováním . Pokud se jedná o hrubou chybu (na hladině významnosti </a:t>
          </a:r>
          <a:r>
            <a:rPr lang="el-GR" sz="1100" baseline="0">
              <a:solidFill>
                <a:schemeClr val="tx1"/>
              </a:solidFill>
            </a:rPr>
            <a:t>α</a:t>
          </a:r>
          <a:r>
            <a:rPr lang="cs-CZ" sz="1100" baseline="0">
              <a:solidFill>
                <a:schemeClr val="tx1"/>
              </a:solidFill>
            </a:rPr>
            <a:t>=0,05), pak se políčko rozsvítí červeně.</a:t>
          </a:r>
        </a:p>
        <a:p>
          <a:pPr algn="l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371475</xdr:colOff>
      <xdr:row>2</xdr:row>
      <xdr:rowOff>117475</xdr:rowOff>
    </xdr:from>
    <xdr:to>
      <xdr:col>7</xdr:col>
      <xdr:colOff>104775</xdr:colOff>
      <xdr:row>5</xdr:row>
      <xdr:rowOff>19050</xdr:rowOff>
    </xdr:to>
    <xdr:cxnSp macro="">
      <xdr:nvCxnSpPr>
        <xdr:cNvPr id="50" name="Přímá spojnice se šipkou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>
          <a:stCxn id="1049" idx="1"/>
        </xdr:cNvCxnSpPr>
      </xdr:nvCxnSpPr>
      <xdr:spPr>
        <a:xfrm flipH="1">
          <a:off x="6448425" y="441325"/>
          <a:ext cx="914400" cy="396875"/>
        </a:xfrm>
        <a:prstGeom prst="straightConnector1">
          <a:avLst/>
        </a:prstGeom>
        <a:ln w="12700"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43</xdr:row>
      <xdr:rowOff>76200</xdr:rowOff>
    </xdr:from>
    <xdr:to>
      <xdr:col>7</xdr:col>
      <xdr:colOff>400050</xdr:colOff>
      <xdr:row>46</xdr:row>
      <xdr:rowOff>76200</xdr:rowOff>
    </xdr:to>
    <xdr:sp macro="" textlink="">
      <xdr:nvSpPr>
        <xdr:cNvPr id="47" name="Ovál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7267575" y="7639050"/>
          <a:ext cx="390525" cy="485775"/>
        </a:xfrm>
        <a:prstGeom prst="ellipse">
          <a:avLst/>
        </a:prstGeom>
        <a:noFill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ach.upol.cz/ucebnice/hodnoceni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7"/>
  <sheetViews>
    <sheetView tabSelected="1" workbookViewId="0">
      <selection activeCell="B8" sqref="B8"/>
    </sheetView>
  </sheetViews>
  <sheetFormatPr baseColWidth="10" defaultColWidth="8.83203125" defaultRowHeight="13" x14ac:dyDescent="0.15"/>
  <cols>
    <col min="2" max="2" width="51.5" customWidth="1"/>
    <col min="3" max="3" width="10.5" customWidth="1"/>
    <col min="4" max="4" width="11.5" customWidth="1"/>
  </cols>
  <sheetData>
    <row r="1" spans="2:13" x14ac:dyDescent="0.15">
      <c r="B1" t="s">
        <v>32</v>
      </c>
    </row>
    <row r="2" spans="2:13" x14ac:dyDescent="0.15">
      <c r="B2" s="4" t="s">
        <v>11</v>
      </c>
    </row>
    <row r="4" spans="2:13" x14ac:dyDescent="0.15">
      <c r="B4" t="s">
        <v>27</v>
      </c>
    </row>
    <row r="5" spans="2:13" ht="14" thickBot="1" x14ac:dyDescent="0.2">
      <c r="B5" t="s">
        <v>28</v>
      </c>
    </row>
    <row r="6" spans="2:13" ht="17" thickBot="1" x14ac:dyDescent="0.25">
      <c r="B6" s="12" t="s">
        <v>29</v>
      </c>
      <c r="C6" s="13"/>
      <c r="D6" s="13" t="s">
        <v>1</v>
      </c>
      <c r="E6" s="13" t="s">
        <v>2</v>
      </c>
      <c r="F6" s="14" t="s">
        <v>20</v>
      </c>
      <c r="L6" s="28" t="s">
        <v>41</v>
      </c>
      <c r="M6" s="11">
        <f>C29*((C27-1)/C27)^(1/2)</f>
        <v>3.8042374035045491E-2</v>
      </c>
    </row>
    <row r="7" spans="2:13" ht="15" x14ac:dyDescent="0.2">
      <c r="B7" s="32">
        <v>1.1000000000000001</v>
      </c>
      <c r="C7" s="13"/>
      <c r="D7" s="13">
        <f>(B7)^2</f>
        <v>1.2100000000000002</v>
      </c>
      <c r="E7" s="13">
        <f t="shared" ref="E7:E22" si="0">IF(B7=0,0,(B7-$C$28)^2)</f>
        <v>1.4694444444444442E-3</v>
      </c>
      <c r="F7" s="14">
        <f t="shared" ref="F7:F22" si="1">IF(B7=0,0,ABS(($C$28-B7)/$M$6))</f>
        <v>1.0076482949781158</v>
      </c>
    </row>
    <row r="8" spans="2:13" ht="15" x14ac:dyDescent="0.2">
      <c r="B8" s="33">
        <v>1.05</v>
      </c>
      <c r="C8" s="7"/>
      <c r="D8" s="7">
        <f t="shared" ref="D8:D22" si="2">(B8)^2</f>
        <v>1.1025</v>
      </c>
      <c r="E8" s="7">
        <f t="shared" si="0"/>
        <v>1.3611111111111221E-4</v>
      </c>
      <c r="F8" s="8">
        <f t="shared" si="1"/>
        <v>0.30667556803681911</v>
      </c>
    </row>
    <row r="9" spans="2:13" ht="15" x14ac:dyDescent="0.2">
      <c r="B9" s="15">
        <v>1</v>
      </c>
      <c r="C9" s="7"/>
      <c r="D9" s="7">
        <f t="shared" si="2"/>
        <v>1</v>
      </c>
      <c r="E9" s="7">
        <f t="shared" si="0"/>
        <v>3.802777777777789E-3</v>
      </c>
      <c r="F9" s="8">
        <f t="shared" si="1"/>
        <v>1.6209994310517539</v>
      </c>
    </row>
    <row r="10" spans="2:13" ht="15" x14ac:dyDescent="0.2">
      <c r="B10" s="15">
        <v>1.1000000000000001</v>
      </c>
      <c r="C10" s="7"/>
      <c r="D10" s="7">
        <f t="shared" si="2"/>
        <v>1.2100000000000002</v>
      </c>
      <c r="E10" s="7">
        <f t="shared" si="0"/>
        <v>1.4694444444444442E-3</v>
      </c>
      <c r="F10" s="8">
        <f t="shared" si="1"/>
        <v>1.0076482949781158</v>
      </c>
    </row>
    <row r="11" spans="2:13" ht="15" x14ac:dyDescent="0.2">
      <c r="B11" s="15">
        <v>1.03</v>
      </c>
      <c r="C11" s="7"/>
      <c r="D11" s="7">
        <f t="shared" si="2"/>
        <v>1.0609</v>
      </c>
      <c r="E11" s="7">
        <f t="shared" si="0"/>
        <v>1.0027777777777819E-3</v>
      </c>
      <c r="F11" s="8">
        <f t="shared" si="1"/>
        <v>0.83240511324279309</v>
      </c>
    </row>
    <row r="12" spans="2:13" ht="15" x14ac:dyDescent="0.2">
      <c r="B12" s="15">
        <v>1.0900000000000001</v>
      </c>
      <c r="C12" s="7"/>
      <c r="D12" s="7">
        <f t="shared" si="2"/>
        <v>1.1881000000000002</v>
      </c>
      <c r="E12" s="7">
        <f t="shared" si="0"/>
        <v>8.0277777777777715E-4</v>
      </c>
      <c r="F12" s="8">
        <f t="shared" si="1"/>
        <v>0.74478352237512879</v>
      </c>
    </row>
    <row r="13" spans="2:13" x14ac:dyDescent="0.15">
      <c r="B13" s="9"/>
      <c r="C13" s="7"/>
      <c r="D13" s="7">
        <f t="shared" si="2"/>
        <v>0</v>
      </c>
      <c r="E13" s="7">
        <f t="shared" si="0"/>
        <v>0</v>
      </c>
      <c r="F13" s="8">
        <f t="shared" si="1"/>
        <v>0</v>
      </c>
    </row>
    <row r="14" spans="2:13" x14ac:dyDescent="0.15">
      <c r="B14" s="9"/>
      <c r="C14" s="7"/>
      <c r="D14" s="7">
        <f t="shared" si="2"/>
        <v>0</v>
      </c>
      <c r="E14" s="7">
        <f t="shared" si="0"/>
        <v>0</v>
      </c>
      <c r="F14" s="8">
        <f t="shared" si="1"/>
        <v>0</v>
      </c>
    </row>
    <row r="15" spans="2:13" x14ac:dyDescent="0.15">
      <c r="B15" s="9"/>
      <c r="C15" s="7"/>
      <c r="D15" s="7">
        <f t="shared" si="2"/>
        <v>0</v>
      </c>
      <c r="E15" s="7">
        <f t="shared" si="0"/>
        <v>0</v>
      </c>
      <c r="F15" s="8">
        <f t="shared" si="1"/>
        <v>0</v>
      </c>
    </row>
    <row r="16" spans="2:13" x14ac:dyDescent="0.15">
      <c r="B16" s="9"/>
      <c r="C16" s="7"/>
      <c r="D16" s="7">
        <f t="shared" si="2"/>
        <v>0</v>
      </c>
      <c r="E16" s="7">
        <f t="shared" si="0"/>
        <v>0</v>
      </c>
      <c r="F16" s="8">
        <f t="shared" si="1"/>
        <v>0</v>
      </c>
    </row>
    <row r="17" spans="1:6" x14ac:dyDescent="0.15">
      <c r="B17" s="9"/>
      <c r="C17" s="7"/>
      <c r="D17" s="7">
        <f t="shared" si="2"/>
        <v>0</v>
      </c>
      <c r="E17" s="7">
        <f t="shared" si="0"/>
        <v>0</v>
      </c>
      <c r="F17" s="8">
        <f t="shared" si="1"/>
        <v>0</v>
      </c>
    </row>
    <row r="18" spans="1:6" x14ac:dyDescent="0.15">
      <c r="B18" s="9"/>
      <c r="C18" s="7"/>
      <c r="D18" s="7">
        <f t="shared" si="2"/>
        <v>0</v>
      </c>
      <c r="E18" s="7">
        <f t="shared" si="0"/>
        <v>0</v>
      </c>
      <c r="F18" s="8">
        <f t="shared" si="1"/>
        <v>0</v>
      </c>
    </row>
    <row r="19" spans="1:6" x14ac:dyDescent="0.15">
      <c r="B19" s="9"/>
      <c r="C19" s="7"/>
      <c r="D19" s="7">
        <f t="shared" si="2"/>
        <v>0</v>
      </c>
      <c r="E19" s="7">
        <f t="shared" si="0"/>
        <v>0</v>
      </c>
      <c r="F19" s="8">
        <f t="shared" si="1"/>
        <v>0</v>
      </c>
    </row>
    <row r="20" spans="1:6" x14ac:dyDescent="0.15">
      <c r="B20" s="9"/>
      <c r="C20" s="7"/>
      <c r="D20" s="7">
        <f t="shared" si="2"/>
        <v>0</v>
      </c>
      <c r="E20" s="7">
        <f t="shared" si="0"/>
        <v>0</v>
      </c>
      <c r="F20" s="8">
        <f t="shared" si="1"/>
        <v>0</v>
      </c>
    </row>
    <row r="21" spans="1:6" x14ac:dyDescent="0.15">
      <c r="B21" s="9"/>
      <c r="C21" s="7"/>
      <c r="D21" s="7">
        <f t="shared" si="2"/>
        <v>0</v>
      </c>
      <c r="E21" s="7">
        <f t="shared" si="0"/>
        <v>0</v>
      </c>
      <c r="F21" s="8">
        <f t="shared" si="1"/>
        <v>0</v>
      </c>
    </row>
    <row r="22" spans="1:6" ht="14" thickBot="1" x14ac:dyDescent="0.2">
      <c r="B22" s="16"/>
      <c r="C22" s="17"/>
      <c r="D22" s="17">
        <f t="shared" si="2"/>
        <v>0</v>
      </c>
      <c r="E22" s="17">
        <f t="shared" si="0"/>
        <v>0</v>
      </c>
      <c r="F22" s="18">
        <f t="shared" si="1"/>
        <v>0</v>
      </c>
    </row>
    <row r="27" spans="1:6" x14ac:dyDescent="0.15">
      <c r="A27" t="s">
        <v>5</v>
      </c>
      <c r="B27" t="s">
        <v>3</v>
      </c>
      <c r="C27">
        <f>COUNT(B7:B22)</f>
        <v>6</v>
      </c>
    </row>
    <row r="28" spans="1:6" ht="15" x14ac:dyDescent="0.2">
      <c r="A28" t="s">
        <v>7</v>
      </c>
      <c r="B28" t="s">
        <v>0</v>
      </c>
      <c r="C28" s="2">
        <f>AVERAGE(B7:B22)</f>
        <v>1.0616666666666668</v>
      </c>
    </row>
    <row r="29" spans="1:6" x14ac:dyDescent="0.15">
      <c r="A29" t="s">
        <v>6</v>
      </c>
      <c r="B29" t="s">
        <v>34</v>
      </c>
      <c r="C29" s="2">
        <f>(1/(C27-1)*(SUM(D7:D22)-1/C27*SUM(B7:B22)^2))^(1/2)</f>
        <v>4.1673332800086484E-2</v>
      </c>
    </row>
    <row r="30" spans="1:6" x14ac:dyDescent="0.15">
      <c r="B30" t="s">
        <v>35</v>
      </c>
      <c r="C30" s="2">
        <f>STDEV(B7:B22)</f>
        <v>4.1673332800085353E-2</v>
      </c>
    </row>
    <row r="31" spans="1:6" x14ac:dyDescent="0.15">
      <c r="C31" s="2">
        <f>(1/(C27-1)*SUM(E7:E22))^(1/2)</f>
        <v>4.1673332800085353E-2</v>
      </c>
      <c r="D31" s="26" t="s">
        <v>40</v>
      </c>
    </row>
    <row r="32" spans="1:6" x14ac:dyDescent="0.15">
      <c r="C32" s="2"/>
    </row>
    <row r="33" spans="1:5" x14ac:dyDescent="0.15">
      <c r="B33" t="s">
        <v>36</v>
      </c>
      <c r="C33" s="2">
        <f>STDEVP(B7:B22)</f>
        <v>3.8042374035044457E-2</v>
      </c>
    </row>
    <row r="34" spans="1:5" ht="15" x14ac:dyDescent="0.2">
      <c r="A34" t="s">
        <v>8</v>
      </c>
      <c r="B34" t="s">
        <v>4</v>
      </c>
      <c r="C34" s="3">
        <f>C29/C28</f>
        <v>3.9252746750473924E-2</v>
      </c>
    </row>
    <row r="35" spans="1:5" ht="15" x14ac:dyDescent="0.2">
      <c r="A35" t="s">
        <v>9</v>
      </c>
      <c r="B35" t="s">
        <v>10</v>
      </c>
      <c r="C35" s="2">
        <f>C29/C27^(1/2)</f>
        <v>1.7013066873566938E-2</v>
      </c>
    </row>
    <row r="37" spans="1:5" x14ac:dyDescent="0.15">
      <c r="A37" t="s">
        <v>24</v>
      </c>
      <c r="B37" t="s">
        <v>25</v>
      </c>
      <c r="C37" s="2">
        <f>MAX(B7:B22)-MIN(B7:B22)</f>
        <v>0.10000000000000009</v>
      </c>
      <c r="D37" t="s">
        <v>26</v>
      </c>
    </row>
    <row r="38" spans="1:5" x14ac:dyDescent="0.15">
      <c r="C38" s="2"/>
    </row>
    <row r="39" spans="1:5" ht="15" thickBot="1" x14ac:dyDescent="0.2">
      <c r="B39" s="26" t="s">
        <v>42</v>
      </c>
      <c r="C39" s="6" t="s">
        <v>18</v>
      </c>
      <c r="D39" s="6" t="s">
        <v>19</v>
      </c>
    </row>
    <row r="40" spans="1:5" ht="15" x14ac:dyDescent="0.2">
      <c r="A40" t="s">
        <v>21</v>
      </c>
      <c r="B40" t="s">
        <v>22</v>
      </c>
      <c r="C40">
        <f>VLOOKUP($C$27,$C$55:$G$73,2)</f>
        <v>1.996</v>
      </c>
      <c r="D40">
        <f>VLOOKUP($C$27,$C$55:$G$73,3)</f>
        <v>2.13</v>
      </c>
    </row>
    <row r="42" spans="1:5" ht="15" x14ac:dyDescent="0.2">
      <c r="A42" t="s">
        <v>12</v>
      </c>
      <c r="B42" t="s">
        <v>13</v>
      </c>
      <c r="C42" s="1">
        <f>$C$35*VLOOKUP($C$27,$C$55:$G$73,4)</f>
        <v>4.3740594931940602E-2</v>
      </c>
      <c r="D42" s="1">
        <f>$C$35*VLOOKUP($C$27,$C$55:$G$73,5)</f>
        <v>6.8596685634221888E-2</v>
      </c>
    </row>
    <row r="43" spans="1:5" ht="14" x14ac:dyDescent="0.15">
      <c r="B43" s="27" t="s">
        <v>37</v>
      </c>
      <c r="C43" s="1">
        <f>_xlfn.CONFIDENCE.T(0.05,$C$29,$C$27)</f>
        <v>4.373348067365708E-2</v>
      </c>
      <c r="D43" s="1">
        <f>_xlfn.CONFIDENCE.T(0.01,$C$29,$C$27)</f>
        <v>6.8599118223008806E-2</v>
      </c>
    </row>
    <row r="44" spans="1:5" x14ac:dyDescent="0.15">
      <c r="B44" t="s">
        <v>33</v>
      </c>
      <c r="C44" s="1">
        <f>_xlfn.CONFIDENCE.NORM(0.05,$C$30,$C$27)</f>
        <v>3.3344998338761742E-2</v>
      </c>
      <c r="D44" s="1">
        <f>_xlfn.CONFIDENCE.NORM(0.01,$C$30,$C$27)</f>
        <v>4.3822756196169599E-2</v>
      </c>
    </row>
    <row r="45" spans="1:5" x14ac:dyDescent="0.15">
      <c r="B45" t="s">
        <v>38</v>
      </c>
      <c r="C45" s="1">
        <f>CONFIDENCE(0.05,STDEV($B$7:$B$22),COUNT($B$7:$B$22))</f>
        <v>3.3344998338761742E-2</v>
      </c>
      <c r="D45" s="1">
        <f>CONFIDENCE(0.01,STDEV($B$7:$B$22),COUNT($B$7:$B$22))</f>
        <v>4.3822756196169599E-2</v>
      </c>
    </row>
    <row r="46" spans="1:5" x14ac:dyDescent="0.15">
      <c r="C46" s="1"/>
      <c r="D46" s="1"/>
    </row>
    <row r="47" spans="1:5" x14ac:dyDescent="0.15">
      <c r="B47" t="s">
        <v>30</v>
      </c>
      <c r="C47" s="2">
        <f>C28</f>
        <v>1.0616666666666668</v>
      </c>
      <c r="D47" s="10" t="s">
        <v>31</v>
      </c>
      <c r="E47" s="11">
        <f>C42</f>
        <v>4.3740594931940602E-2</v>
      </c>
    </row>
    <row r="49" spans="2:7" x14ac:dyDescent="0.15">
      <c r="B49" s="19"/>
    </row>
    <row r="50" spans="2:7" x14ac:dyDescent="0.15">
      <c r="B50" s="19"/>
    </row>
    <row r="51" spans="2:7" x14ac:dyDescent="0.15">
      <c r="B51" s="19"/>
    </row>
    <row r="52" spans="2:7" ht="65.25" customHeight="1" thickBot="1" x14ac:dyDescent="0.2">
      <c r="C52" s="29" t="s">
        <v>39</v>
      </c>
      <c r="D52" s="29"/>
      <c r="E52" s="29"/>
      <c r="F52" s="29"/>
      <c r="G52" s="29"/>
    </row>
    <row r="53" spans="2:7" ht="30" thickBot="1" x14ac:dyDescent="0.25">
      <c r="C53" s="25" t="s">
        <v>14</v>
      </c>
      <c r="D53" s="30" t="s">
        <v>23</v>
      </c>
      <c r="E53" s="30"/>
      <c r="F53" s="30" t="s">
        <v>15</v>
      </c>
      <c r="G53" s="30"/>
    </row>
    <row r="54" spans="2:7" ht="15" thickBot="1" x14ac:dyDescent="0.2">
      <c r="C54" s="6" t="s">
        <v>5</v>
      </c>
      <c r="D54" s="6" t="s">
        <v>16</v>
      </c>
      <c r="E54" s="6" t="s">
        <v>17</v>
      </c>
      <c r="F54" s="6" t="s">
        <v>16</v>
      </c>
      <c r="G54" s="6" t="s">
        <v>17</v>
      </c>
    </row>
    <row r="55" spans="2:7" x14ac:dyDescent="0.15">
      <c r="C55" s="5">
        <v>2</v>
      </c>
      <c r="F55" s="5">
        <v>12.706</v>
      </c>
      <c r="G55" s="5">
        <v>63.656999999999996</v>
      </c>
    </row>
    <row r="56" spans="2:7" x14ac:dyDescent="0.15">
      <c r="C56" s="5">
        <v>3</v>
      </c>
      <c r="D56" s="5">
        <v>1.4119999999999999</v>
      </c>
      <c r="E56" s="5">
        <v>1.4159999999999999</v>
      </c>
      <c r="F56" s="5">
        <v>4.3029999999999999</v>
      </c>
      <c r="G56" s="5">
        <v>9.9250000000000007</v>
      </c>
    </row>
    <row r="57" spans="2:7" x14ac:dyDescent="0.15">
      <c r="C57" s="5">
        <v>4</v>
      </c>
      <c r="D57" s="5">
        <v>1.6890000000000001</v>
      </c>
      <c r="E57" s="5">
        <v>1.7230000000000001</v>
      </c>
      <c r="F57" s="5">
        <v>3.1819999999999999</v>
      </c>
      <c r="G57" s="5">
        <v>5.8410000000000002</v>
      </c>
    </row>
    <row r="58" spans="2:7" x14ac:dyDescent="0.15">
      <c r="C58" s="5">
        <v>5</v>
      </c>
      <c r="D58" s="5">
        <v>1.869</v>
      </c>
      <c r="E58" s="5">
        <v>1.9550000000000001</v>
      </c>
      <c r="F58" s="5">
        <v>2.7759999999999998</v>
      </c>
      <c r="G58" s="5">
        <v>4.6040000000000001</v>
      </c>
    </row>
    <row r="59" spans="2:7" x14ac:dyDescent="0.15">
      <c r="C59" s="5">
        <v>6</v>
      </c>
      <c r="D59" s="5">
        <v>1.996</v>
      </c>
      <c r="E59" s="5">
        <v>2.13</v>
      </c>
      <c r="F59" s="5">
        <v>2.5710000000000002</v>
      </c>
      <c r="G59" s="5">
        <v>4.032</v>
      </c>
    </row>
    <row r="60" spans="2:7" x14ac:dyDescent="0.15">
      <c r="C60" s="5">
        <v>7</v>
      </c>
      <c r="D60" s="5">
        <v>2.093</v>
      </c>
      <c r="E60" s="5">
        <v>2.2650000000000001</v>
      </c>
      <c r="F60" s="5">
        <v>2.4470000000000001</v>
      </c>
      <c r="G60" s="5">
        <v>3.7069999999999999</v>
      </c>
    </row>
    <row r="61" spans="2:7" x14ac:dyDescent="0.15">
      <c r="C61" s="5">
        <v>8</v>
      </c>
      <c r="D61" s="5">
        <v>2.1720000000000002</v>
      </c>
      <c r="E61" s="5">
        <v>2.3740000000000001</v>
      </c>
      <c r="F61" s="5">
        <v>2.3650000000000002</v>
      </c>
      <c r="G61" s="5">
        <v>3.4990000000000001</v>
      </c>
    </row>
    <row r="62" spans="2:7" x14ac:dyDescent="0.15">
      <c r="C62" s="5">
        <v>9</v>
      </c>
      <c r="D62" s="5">
        <v>2.2370000000000001</v>
      </c>
      <c r="E62" s="5">
        <v>2.464</v>
      </c>
      <c r="F62" s="5">
        <v>2.306</v>
      </c>
      <c r="G62" s="5">
        <v>3.355</v>
      </c>
    </row>
    <row r="63" spans="2:7" x14ac:dyDescent="0.15">
      <c r="C63" s="5">
        <v>10</v>
      </c>
      <c r="D63" s="5">
        <v>2.294</v>
      </c>
      <c r="E63" s="5">
        <v>2.54</v>
      </c>
      <c r="F63" s="5">
        <v>2.262</v>
      </c>
      <c r="G63" s="5">
        <v>3.25</v>
      </c>
    </row>
    <row r="64" spans="2:7" x14ac:dyDescent="0.15">
      <c r="C64" s="5">
        <v>11</v>
      </c>
      <c r="D64" s="5">
        <v>2.343</v>
      </c>
      <c r="E64" s="5">
        <v>2.6059999999999999</v>
      </c>
      <c r="F64" s="5">
        <v>2.2280000000000002</v>
      </c>
      <c r="G64" s="5">
        <v>3.169</v>
      </c>
    </row>
    <row r="65" spans="3:10" x14ac:dyDescent="0.15">
      <c r="C65" s="5">
        <v>12</v>
      </c>
      <c r="D65" s="5">
        <v>2.387</v>
      </c>
      <c r="E65" s="5">
        <v>2.6629999999999998</v>
      </c>
      <c r="F65" s="5">
        <v>2.2010000000000001</v>
      </c>
      <c r="G65" s="5">
        <v>3.1059999999999999</v>
      </c>
    </row>
    <row r="66" spans="3:10" x14ac:dyDescent="0.15">
      <c r="C66" s="5">
        <v>13</v>
      </c>
      <c r="D66" s="5">
        <v>2.4260000000000002</v>
      </c>
      <c r="E66" s="5">
        <v>2.714</v>
      </c>
      <c r="F66" s="5">
        <v>2.1789999999999998</v>
      </c>
      <c r="G66" s="5">
        <v>3.0550000000000002</v>
      </c>
    </row>
    <row r="67" spans="3:10" x14ac:dyDescent="0.15">
      <c r="C67" s="5">
        <v>14</v>
      </c>
      <c r="D67" s="5">
        <v>2.4609999999999999</v>
      </c>
      <c r="E67" s="5">
        <v>2.7589999999999999</v>
      </c>
      <c r="F67" s="5">
        <v>2.16</v>
      </c>
      <c r="G67" s="5">
        <v>3.012</v>
      </c>
    </row>
    <row r="68" spans="3:10" x14ac:dyDescent="0.15">
      <c r="C68" s="5">
        <v>15</v>
      </c>
      <c r="D68" s="5">
        <v>2.4929999999999999</v>
      </c>
      <c r="E68" s="5">
        <v>2.8</v>
      </c>
      <c r="F68" s="5">
        <v>2.145</v>
      </c>
      <c r="G68" s="5">
        <v>2.9769999999999999</v>
      </c>
    </row>
    <row r="69" spans="3:10" x14ac:dyDescent="0.15">
      <c r="C69" s="5">
        <v>16</v>
      </c>
      <c r="D69" s="5">
        <v>2.5230000000000001</v>
      </c>
      <c r="E69" s="5">
        <v>2.8370000000000002</v>
      </c>
      <c r="F69" s="5">
        <v>2.1309999999999998</v>
      </c>
      <c r="G69" s="5">
        <v>2.9470000000000001</v>
      </c>
    </row>
    <row r="70" spans="3:10" x14ac:dyDescent="0.15">
      <c r="C70" s="5">
        <v>17</v>
      </c>
      <c r="D70" s="5">
        <v>2.5510000000000002</v>
      </c>
      <c r="E70" s="5">
        <v>2.871</v>
      </c>
      <c r="F70" s="5">
        <v>2.12</v>
      </c>
      <c r="G70" s="5">
        <v>2.9209999999999998</v>
      </c>
    </row>
    <row r="71" spans="3:10" x14ac:dyDescent="0.15">
      <c r="C71" s="5">
        <v>18</v>
      </c>
      <c r="D71" s="5">
        <v>2.5569999999999999</v>
      </c>
      <c r="E71" s="5">
        <v>2.903</v>
      </c>
      <c r="F71" s="5">
        <v>2.11</v>
      </c>
      <c r="G71" s="5">
        <v>2.8980000000000001</v>
      </c>
    </row>
    <row r="72" spans="3:10" x14ac:dyDescent="0.15">
      <c r="C72" s="5">
        <v>19</v>
      </c>
      <c r="D72" s="5">
        <v>2.6</v>
      </c>
      <c r="E72" s="5">
        <v>2.9319999999999999</v>
      </c>
      <c r="F72" s="5">
        <v>2.101</v>
      </c>
      <c r="G72" s="5">
        <v>2.8780000000000001</v>
      </c>
    </row>
    <row r="73" spans="3:10" ht="14" thickBot="1" x14ac:dyDescent="0.2">
      <c r="C73" s="6">
        <v>20</v>
      </c>
      <c r="D73" s="6">
        <v>2.6230000000000002</v>
      </c>
      <c r="E73" s="6">
        <v>2.9590000000000001</v>
      </c>
      <c r="F73" s="6">
        <v>2.093</v>
      </c>
      <c r="G73" s="6">
        <v>2.8610000000000002</v>
      </c>
    </row>
    <row r="74" spans="3:10" x14ac:dyDescent="0.15">
      <c r="D74" s="21"/>
      <c r="E74" s="21"/>
    </row>
    <row r="75" spans="3:10" x14ac:dyDescent="0.15">
      <c r="D75" s="21"/>
      <c r="E75" s="21"/>
    </row>
    <row r="76" spans="3:10" ht="14" x14ac:dyDescent="0.15">
      <c r="C76" s="20"/>
      <c r="D76" s="21"/>
      <c r="E76" s="21"/>
      <c r="F76" s="22"/>
      <c r="G76" s="22"/>
      <c r="H76" s="22"/>
      <c r="I76" s="22"/>
      <c r="J76" s="22"/>
    </row>
    <row r="77" spans="3:10" x14ac:dyDescent="0.15">
      <c r="C77" s="23"/>
      <c r="D77" s="21"/>
      <c r="E77" s="21"/>
      <c r="F77" s="23"/>
      <c r="G77" s="23"/>
      <c r="H77" s="22"/>
      <c r="I77" s="22"/>
      <c r="J77" s="22"/>
    </row>
    <row r="78" spans="3:10" x14ac:dyDescent="0.15">
      <c r="C78" s="21"/>
      <c r="D78" s="21"/>
      <c r="E78" s="21"/>
      <c r="F78" s="31"/>
      <c r="G78" s="31"/>
      <c r="H78" s="22"/>
      <c r="I78" s="22"/>
      <c r="J78" s="22"/>
    </row>
    <row r="79" spans="3:10" x14ac:dyDescent="0.15">
      <c r="C79" s="21"/>
      <c r="D79" s="21"/>
      <c r="E79" s="21"/>
      <c r="F79" s="21"/>
      <c r="G79" s="21"/>
      <c r="H79" s="22"/>
      <c r="I79" s="22"/>
      <c r="J79" s="22"/>
    </row>
    <row r="80" spans="3:10" x14ac:dyDescent="0.15">
      <c r="C80" s="21"/>
      <c r="D80" s="21"/>
      <c r="E80" s="21"/>
      <c r="F80" s="21"/>
      <c r="G80" s="21"/>
      <c r="H80" s="22"/>
      <c r="I80" s="22"/>
      <c r="J80" s="22"/>
    </row>
    <row r="81" spans="3:10" x14ac:dyDescent="0.15">
      <c r="C81" s="21"/>
      <c r="D81" s="21"/>
      <c r="E81" s="21"/>
      <c r="F81" s="21"/>
      <c r="G81" s="21"/>
      <c r="H81" s="22"/>
      <c r="I81" s="22"/>
      <c r="J81" s="22"/>
    </row>
    <row r="82" spans="3:10" x14ac:dyDescent="0.15">
      <c r="C82" s="21"/>
      <c r="D82" s="21"/>
      <c r="E82" s="21"/>
      <c r="F82" s="21"/>
      <c r="G82" s="21"/>
      <c r="H82" s="22"/>
      <c r="I82" s="22"/>
      <c r="J82" s="22"/>
    </row>
    <row r="83" spans="3:10" x14ac:dyDescent="0.15">
      <c r="C83" s="21"/>
      <c r="D83" s="21"/>
      <c r="E83" s="21"/>
      <c r="F83" s="21"/>
      <c r="G83" s="21"/>
      <c r="H83" s="22"/>
      <c r="I83" s="22"/>
      <c r="J83" s="22"/>
    </row>
    <row r="84" spans="3:10" x14ac:dyDescent="0.15">
      <c r="C84" s="21"/>
      <c r="D84" s="21"/>
      <c r="E84" s="21"/>
      <c r="F84" s="21"/>
      <c r="G84" s="21"/>
      <c r="H84" s="22"/>
      <c r="I84" s="22"/>
      <c r="J84" s="22"/>
    </row>
    <row r="85" spans="3:10" x14ac:dyDescent="0.15">
      <c r="C85" s="21"/>
      <c r="D85" s="21"/>
      <c r="E85" s="21"/>
      <c r="F85" s="21"/>
      <c r="G85" s="21"/>
      <c r="H85" s="22"/>
      <c r="I85" s="22"/>
      <c r="J85" s="22"/>
    </row>
    <row r="86" spans="3:10" x14ac:dyDescent="0.15">
      <c r="C86" s="21"/>
      <c r="D86" s="21"/>
      <c r="E86" s="21"/>
      <c r="F86" s="21"/>
      <c r="G86" s="21"/>
      <c r="H86" s="22"/>
      <c r="I86" s="22"/>
      <c r="J86" s="22"/>
    </row>
    <row r="87" spans="3:10" x14ac:dyDescent="0.15">
      <c r="C87" s="21"/>
      <c r="D87" s="21"/>
      <c r="E87" s="21"/>
      <c r="F87" s="21"/>
      <c r="G87" s="21"/>
      <c r="H87" s="22"/>
      <c r="I87" s="22"/>
      <c r="J87" s="22"/>
    </row>
    <row r="88" spans="3:10" x14ac:dyDescent="0.15">
      <c r="C88" s="21"/>
      <c r="D88" s="21"/>
      <c r="E88" s="21"/>
      <c r="F88" s="21"/>
      <c r="G88" s="21"/>
      <c r="H88" s="22"/>
      <c r="I88" s="22"/>
      <c r="J88" s="22"/>
    </row>
    <row r="89" spans="3:10" x14ac:dyDescent="0.15">
      <c r="C89" s="21"/>
      <c r="D89" s="21"/>
      <c r="E89" s="21"/>
      <c r="F89" s="21"/>
      <c r="G89" s="21"/>
      <c r="H89" s="22"/>
      <c r="I89" s="22"/>
      <c r="J89" s="22"/>
    </row>
    <row r="90" spans="3:10" x14ac:dyDescent="0.15">
      <c r="C90" s="21"/>
      <c r="D90" s="21"/>
      <c r="E90" s="21"/>
      <c r="F90" s="21"/>
      <c r="G90" s="21"/>
      <c r="H90" s="22"/>
      <c r="I90" s="22"/>
      <c r="J90" s="22"/>
    </row>
    <row r="91" spans="3:10" x14ac:dyDescent="0.15">
      <c r="C91" s="21"/>
      <c r="D91" s="21"/>
      <c r="E91" s="21"/>
      <c r="F91" s="21"/>
      <c r="G91" s="21"/>
      <c r="H91" s="22"/>
      <c r="I91" s="22"/>
      <c r="J91" s="22"/>
    </row>
    <row r="92" spans="3:10" x14ac:dyDescent="0.15">
      <c r="C92" s="21"/>
      <c r="D92" s="21"/>
      <c r="E92" s="21"/>
      <c r="F92" s="21"/>
      <c r="G92" s="21"/>
      <c r="H92" s="22"/>
      <c r="I92" s="22"/>
      <c r="J92" s="22"/>
    </row>
    <row r="93" spans="3:10" x14ac:dyDescent="0.15">
      <c r="C93" s="21"/>
      <c r="D93" s="21"/>
      <c r="E93" s="21"/>
      <c r="F93" s="21"/>
      <c r="G93" s="21"/>
      <c r="H93" s="22"/>
      <c r="I93" s="22"/>
      <c r="J93" s="22"/>
    </row>
    <row r="94" spans="3:10" x14ac:dyDescent="0.15">
      <c r="C94" s="21"/>
      <c r="D94" s="22"/>
      <c r="E94" s="22"/>
      <c r="F94" s="21"/>
      <c r="G94" s="21"/>
      <c r="H94" s="22"/>
      <c r="I94" s="22"/>
      <c r="J94" s="22"/>
    </row>
    <row r="95" spans="3:10" x14ac:dyDescent="0.15">
      <c r="C95" s="21"/>
      <c r="D95" s="22"/>
      <c r="E95" s="22"/>
      <c r="F95" s="21"/>
      <c r="G95" s="21"/>
      <c r="H95" s="22"/>
      <c r="I95" s="22"/>
      <c r="J95" s="22"/>
    </row>
    <row r="96" spans="3:10" x14ac:dyDescent="0.15">
      <c r="C96" s="21"/>
      <c r="D96" s="22"/>
      <c r="E96" s="22"/>
      <c r="F96" s="21"/>
      <c r="G96" s="21"/>
      <c r="H96" s="22"/>
      <c r="I96" s="22"/>
      <c r="J96" s="22"/>
    </row>
    <row r="97" spans="3:10" x14ac:dyDescent="0.15">
      <c r="C97" s="21"/>
      <c r="D97" s="23"/>
      <c r="E97" s="23"/>
      <c r="F97" s="21"/>
      <c r="G97" s="24"/>
      <c r="H97" s="22"/>
      <c r="I97" s="22"/>
      <c r="J97" s="22"/>
    </row>
  </sheetData>
  <mergeCells count="4">
    <mergeCell ref="C52:G52"/>
    <mergeCell ref="F53:G53"/>
    <mergeCell ref="D53:E53"/>
    <mergeCell ref="F78:G78"/>
  </mergeCells>
  <phoneticPr fontId="2" type="noConversion"/>
  <conditionalFormatting sqref="F7 F9:F21">
    <cfRule type="cellIs" dxfId="2" priority="1" stopIfTrue="1" operator="greaterThan">
      <formula>$C$40</formula>
    </cfRule>
  </conditionalFormatting>
  <conditionalFormatting sqref="F8">
    <cfRule type="cellIs" dxfId="1" priority="2" stopIfTrue="1" operator="greaterThan">
      <formula>$C$40</formula>
    </cfRule>
    <cfRule type="cellIs" dxfId="0" priority="3" stopIfTrue="1" operator="greaterThan">
      <formula>$D$40</formula>
    </cfRule>
  </conditionalFormatting>
  <hyperlinks>
    <hyperlink ref="B2" r:id="rId1" xr:uid="{00000000-0004-0000-0000-000000000000}"/>
  </hyperlinks>
  <pageMargins left="0.75" right="0.75" top="1" bottom="1" header="0.4921259845" footer="0.4921259845"/>
  <pageSetup paperSize="9" orientation="portrait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Interval spolehlivosti</vt:lpstr>
    </vt:vector>
  </TitlesOfParts>
  <Company>ÚCHP AV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statistické zpracování dat</dc:title>
  <dc:subject>laboratoře energetika bakaláři</dc:subject>
  <dc:creator>Michal Jeremiáš</dc:creator>
  <cp:lastModifiedBy>Microsoft Office User</cp:lastModifiedBy>
  <dcterms:created xsi:type="dcterms:W3CDTF">2010-09-27T11:28:36Z</dcterms:created>
  <dcterms:modified xsi:type="dcterms:W3CDTF">2021-10-04T08:37:04Z</dcterms:modified>
  <cp:category/>
</cp:coreProperties>
</file>